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zaidan08\Downloads\"/>
    </mc:Choice>
  </mc:AlternateContent>
  <xr:revisionPtr revIDLastSave="0" documentId="13_ncr:1_{B9838F59-473C-4AA8-BABB-E9EBC8025B5E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heet1" sheetId="1" state="hidden" r:id="rId1"/>
    <sheet name="交付金試算表" sheetId="2" r:id="rId2"/>
  </sheets>
  <definedNames>
    <definedName name="_xlnm.Print_Area" localSheetId="1">交付金試算表!$A$1:$F$52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" i="2" l="1"/>
  <c r="B38" i="2"/>
  <c r="B25" i="2"/>
  <c r="E11" i="2"/>
  <c r="F11" i="2" s="1"/>
  <c r="E10" i="2"/>
  <c r="F10" i="2" s="1"/>
  <c r="E9" i="2"/>
  <c r="E8" i="2"/>
  <c r="F8" i="2" s="1"/>
  <c r="E7" i="2"/>
  <c r="F7" i="2" s="1"/>
  <c r="E6" i="2"/>
  <c r="F6" i="2" s="1"/>
  <c r="E5" i="2"/>
  <c r="F5" i="2" s="1"/>
  <c r="E4" i="2"/>
  <c r="F4" i="2" s="1"/>
  <c r="E24" i="2"/>
  <c r="E23" i="2"/>
  <c r="F23" i="2" s="1"/>
  <c r="E22" i="2"/>
  <c r="E21" i="2"/>
  <c r="F21" i="2" s="1"/>
  <c r="E20" i="2"/>
  <c r="F20" i="2" s="1"/>
  <c r="E19" i="2"/>
  <c r="F19" i="2" s="1"/>
  <c r="E18" i="2"/>
  <c r="F18" i="2" s="1"/>
  <c r="E17" i="2"/>
  <c r="F17" i="2" s="1"/>
  <c r="E37" i="2"/>
  <c r="F37" i="2" s="1"/>
  <c r="E36" i="2"/>
  <c r="F36" i="2" s="1"/>
  <c r="E35" i="2"/>
  <c r="E34" i="2"/>
  <c r="F34" i="2" s="1"/>
  <c r="E33" i="2"/>
  <c r="F33" i="2" s="1"/>
  <c r="E32" i="2"/>
  <c r="F32" i="2" s="1"/>
  <c r="E31" i="2"/>
  <c r="F31" i="2" s="1"/>
  <c r="E30" i="2"/>
  <c r="F30" i="2" s="1"/>
  <c r="E50" i="2"/>
  <c r="F50" i="2" s="1"/>
  <c r="E49" i="2"/>
  <c r="F49" i="2" s="1"/>
  <c r="E48" i="2"/>
  <c r="E47" i="2"/>
  <c r="F47" i="2" s="1"/>
  <c r="E46" i="2"/>
  <c r="F46" i="2" s="1"/>
  <c r="E45" i="2"/>
  <c r="F45" i="2" s="1"/>
  <c r="E44" i="2"/>
  <c r="F44" i="2" s="1"/>
  <c r="E43" i="2"/>
  <c r="F43" i="2" s="1"/>
  <c r="B12" i="2"/>
  <c r="E25" i="2" l="1"/>
  <c r="F22" i="2" s="1"/>
  <c r="F24" i="2"/>
  <c r="E38" i="2"/>
  <c r="F35" i="2" l="1"/>
  <c r="F38" i="2" s="1"/>
  <c r="B39" i="2" s="1"/>
  <c r="F25" i="2"/>
  <c r="B26" i="2" s="1"/>
  <c r="C24" i="1" l="1"/>
  <c r="B22" i="1"/>
  <c r="B23" i="1" s="1"/>
  <c r="B21" i="1"/>
  <c r="B18" i="1"/>
  <c r="B9" i="1"/>
  <c r="B8" i="1"/>
  <c r="B5" i="1"/>
  <c r="B10" i="1" l="1"/>
  <c r="B11" i="1" s="1"/>
  <c r="B24" i="1"/>
  <c r="B25" i="1"/>
  <c r="E12" i="2"/>
  <c r="F9" i="2" s="1"/>
  <c r="F12" i="2" l="1"/>
  <c r="B13" i="2" s="1"/>
  <c r="E51" i="2" l="1"/>
  <c r="F48" i="2" l="1"/>
  <c r="F51" i="2" s="1"/>
  <c r="B5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zaidan03</author>
  </authors>
  <commentList>
    <comment ref="F9" authorId="0" shapeId="0" xr:uid="{D377138A-3CE3-46EB-B743-06D11B9BF343}">
      <text>
        <r>
          <rPr>
            <sz val="9"/>
            <color indexed="81"/>
            <rFont val="MS P ゴシック"/>
            <family val="3"/>
            <charset val="128"/>
          </rPr>
          <t>交付対象経費の半額まで（上限150万円）
また、謝金についても同様です</t>
        </r>
      </text>
    </comment>
    <comment ref="F35" authorId="0" shapeId="0" xr:uid="{AF5BB52F-A492-4CE2-96A5-A14FAF13DA62}">
      <text>
        <r>
          <rPr>
            <sz val="9"/>
            <color indexed="81"/>
            <rFont val="MS P ゴシック"/>
            <family val="3"/>
            <charset val="128"/>
          </rPr>
          <t>交付対象経費の半額まで（</t>
        </r>
        <r>
          <rPr>
            <b/>
            <sz val="9"/>
            <color indexed="81"/>
            <rFont val="MS P ゴシック"/>
            <family val="3"/>
            <charset val="128"/>
          </rPr>
          <t>上限150万円</t>
        </r>
        <r>
          <rPr>
            <sz val="9"/>
            <color indexed="81"/>
            <rFont val="MS P ゴシック"/>
            <family val="3"/>
            <charset val="128"/>
          </rPr>
          <t>）
また、謝金についても同様です</t>
        </r>
      </text>
    </comment>
    <comment ref="B52" authorId="0" shapeId="0" xr:uid="{8F51EF65-E92C-46E5-A10E-27F14B92B92E}">
      <text>
        <r>
          <rPr>
            <sz val="9"/>
            <color indexed="81"/>
            <rFont val="MS P ゴシック"/>
            <family val="3"/>
            <charset val="128"/>
          </rPr>
          <t xml:space="preserve">交付申請金額の上限は300万円
</t>
        </r>
      </text>
    </comment>
  </commentList>
</comments>
</file>

<file path=xl/sharedStrings.xml><?xml version="1.0" encoding="utf-8"?>
<sst xmlns="http://schemas.openxmlformats.org/spreadsheetml/2006/main" count="121" uniqueCount="37">
  <si>
    <t>①消耗品費</t>
    <rPh sb="1" eb="5">
      <t>ショウモウヒンヒ</t>
    </rPh>
    <phoneticPr fontId="3"/>
  </si>
  <si>
    <t>②郵便料</t>
    <rPh sb="1" eb="4">
      <t>ユウビンリョウ</t>
    </rPh>
    <phoneticPr fontId="3"/>
  </si>
  <si>
    <t>③委員報酬</t>
    <rPh sb="1" eb="5">
      <t>イインホウシュウ</t>
    </rPh>
    <phoneticPr fontId="3"/>
  </si>
  <si>
    <t>⑤印刷製本費</t>
    <rPh sb="1" eb="6">
      <t>インサツセイホンヒ</t>
    </rPh>
    <phoneticPr fontId="3"/>
  </si>
  <si>
    <t>④委託料</t>
    <rPh sb="1" eb="4">
      <t>イタクリョウ</t>
    </rPh>
    <phoneticPr fontId="3"/>
  </si>
  <si>
    <t>申請総額</t>
    <rPh sb="0" eb="4">
      <t>シンセイソウガク</t>
    </rPh>
    <phoneticPr fontId="3"/>
  </si>
  <si>
    <t>申請総額の50%</t>
    <rPh sb="0" eb="4">
      <t>シンセイソウガク</t>
    </rPh>
    <phoneticPr fontId="3"/>
  </si>
  <si>
    <t>委託料以外の経費総額</t>
    <rPh sb="0" eb="3">
      <t>イタクリョウ</t>
    </rPh>
    <rPh sb="3" eb="5">
      <t>イガイ</t>
    </rPh>
    <rPh sb="6" eb="10">
      <t>ケイヒソウガク</t>
    </rPh>
    <phoneticPr fontId="3"/>
  </si>
  <si>
    <t>申請総額ーその他経費総額</t>
    <rPh sb="0" eb="4">
      <t>シンセイソウガク</t>
    </rPh>
    <rPh sb="7" eb="8">
      <t>タ</t>
    </rPh>
    <rPh sb="8" eb="12">
      <t>ケイヒソウガク</t>
    </rPh>
    <phoneticPr fontId="3"/>
  </si>
  <si>
    <t>上限１</t>
    <rPh sb="0" eb="2">
      <t>ジョウゲン</t>
    </rPh>
    <phoneticPr fontId="3"/>
  </si>
  <si>
    <t>上限２</t>
    <rPh sb="0" eb="2">
      <t>ジョウゲン</t>
    </rPh>
    <phoneticPr fontId="3"/>
  </si>
  <si>
    <t>上限１・２以下</t>
    <rPh sb="0" eb="2">
      <t>ジョウゲン</t>
    </rPh>
    <rPh sb="5" eb="7">
      <t>イカ</t>
    </rPh>
    <phoneticPr fontId="3"/>
  </si>
  <si>
    <t>申請額</t>
    <rPh sb="0" eb="3">
      <t>シンセイガク</t>
    </rPh>
    <phoneticPr fontId="3"/>
  </si>
  <si>
    <t>上限１・２を超過</t>
    <rPh sb="0" eb="2">
      <t>ジョウゲン</t>
    </rPh>
    <rPh sb="6" eb="8">
      <t>チョウカ</t>
    </rPh>
    <phoneticPr fontId="3"/>
  </si>
  <si>
    <t>申請総額ーその他経費総額(補正)</t>
    <rPh sb="0" eb="4">
      <t>シンセイソウガク</t>
    </rPh>
    <rPh sb="7" eb="8">
      <t>タ</t>
    </rPh>
    <rPh sb="8" eb="12">
      <t>ケイヒソウガク</t>
    </rPh>
    <rPh sb="13" eb="15">
      <t>ホセイ</t>
    </rPh>
    <phoneticPr fontId="3"/>
  </si>
  <si>
    <t>科目</t>
    <rPh sb="0" eb="2">
      <t>カモク</t>
    </rPh>
    <phoneticPr fontId="3"/>
  </si>
  <si>
    <t>○</t>
    <phoneticPr fontId="3"/>
  </si>
  <si>
    <t>×</t>
    <phoneticPr fontId="3"/>
  </si>
  <si>
    <t>例1</t>
    <rPh sb="0" eb="1">
      <t>レイ</t>
    </rPh>
    <phoneticPr fontId="3"/>
  </si>
  <si>
    <t>例2</t>
    <rPh sb="0" eb="1">
      <t>レイ</t>
    </rPh>
    <phoneticPr fontId="3"/>
  </si>
  <si>
    <t>消耗品費</t>
    <rPh sb="0" eb="4">
      <t>ショウモウヒンヒ</t>
    </rPh>
    <phoneticPr fontId="3"/>
  </si>
  <si>
    <t>印刷費</t>
    <rPh sb="0" eb="2">
      <t>インサツ</t>
    </rPh>
    <rPh sb="2" eb="3">
      <t>ヒ</t>
    </rPh>
    <phoneticPr fontId="3"/>
  </si>
  <si>
    <t>通信運搬費</t>
    <rPh sb="0" eb="2">
      <t>ツウシン</t>
    </rPh>
    <rPh sb="2" eb="5">
      <t>ウンパンヒ</t>
    </rPh>
    <phoneticPr fontId="3"/>
  </si>
  <si>
    <t>委員等報酬</t>
    <phoneticPr fontId="3"/>
  </si>
  <si>
    <t>委託料</t>
    <phoneticPr fontId="3"/>
  </si>
  <si>
    <t>会計年度補助職員報酬</t>
    <phoneticPr fontId="3"/>
  </si>
  <si>
    <t>助成金</t>
    <rPh sb="0" eb="3">
      <t>ジョセイキン</t>
    </rPh>
    <phoneticPr fontId="3"/>
  </si>
  <si>
    <t>食糧費（会議飲食代含む）</t>
    <rPh sb="0" eb="3">
      <t>ショクリョウヒ</t>
    </rPh>
    <rPh sb="4" eb="6">
      <t>カイギ</t>
    </rPh>
    <rPh sb="6" eb="8">
      <t>インショク</t>
    </rPh>
    <rPh sb="8" eb="9">
      <t>ダイ</t>
    </rPh>
    <rPh sb="9" eb="10">
      <t>フク</t>
    </rPh>
    <phoneticPr fontId="3"/>
  </si>
  <si>
    <t>例3</t>
    <rPh sb="0" eb="1">
      <t>レイ</t>
    </rPh>
    <phoneticPr fontId="3"/>
  </si>
  <si>
    <t>例4</t>
    <rPh sb="0" eb="1">
      <t>レイ</t>
    </rPh>
    <phoneticPr fontId="3"/>
  </si>
  <si>
    <t>金額</t>
    <rPh sb="0" eb="2">
      <t>キンガク</t>
    </rPh>
    <phoneticPr fontId="3"/>
  </si>
  <si>
    <t>令和８年度　　交付金申請額</t>
    <phoneticPr fontId="3"/>
  </si>
  <si>
    <t>対象の可否</t>
    <rPh sb="0" eb="2">
      <t>タイショウ</t>
    </rPh>
    <rPh sb="3" eb="5">
      <t>カヒ</t>
    </rPh>
    <phoneticPr fontId="3"/>
  </si>
  <si>
    <t>総事業費</t>
    <rPh sb="0" eb="4">
      <t>ソウジギョウヒ</t>
    </rPh>
    <phoneticPr fontId="3"/>
  </si>
  <si>
    <t>交付金申請可能額</t>
    <rPh sb="0" eb="3">
      <t>コウフキン</t>
    </rPh>
    <rPh sb="3" eb="5">
      <t>シンセイ</t>
    </rPh>
    <rPh sb="5" eb="7">
      <t>カノウ</t>
    </rPh>
    <rPh sb="7" eb="8">
      <t>ガク</t>
    </rPh>
    <phoneticPr fontId="3"/>
  </si>
  <si>
    <t>交付対象経費</t>
    <rPh sb="0" eb="2">
      <t>コウフ</t>
    </rPh>
    <rPh sb="2" eb="4">
      <t>タイショウ</t>
    </rPh>
    <rPh sb="4" eb="6">
      <t>ケイヒ</t>
    </rPh>
    <phoneticPr fontId="3"/>
  </si>
  <si>
    <t>令和８年度　人生１００年時代づくり・地域創生ソフト事業交付金申請額計算方法</t>
    <rPh sb="6" eb="30">
      <t>ジンセイ</t>
    </rPh>
    <rPh sb="30" eb="33">
      <t>シンセイガク</t>
    </rPh>
    <rPh sb="33" eb="37">
      <t>ケイサンホウホウ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</si>
</sst>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38" fontId="0" fillId="0" borderId="0" xfId="1" applyFont="1">
      <alignment vertical="center"/>
    </xf>
    <xf numFmtId="0" fontId="2" fillId="0" borderId="0" xfId="0" applyFont="1">
      <alignment vertical="center"/>
    </xf>
    <xf numFmtId="38" fontId="4" fillId="0" borderId="0" xfId="1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0" applyNumberFormat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38" fontId="0" fillId="0" borderId="1" xfId="1" applyFont="1" applyFill="1" applyBorder="1">
      <alignment vertical="center"/>
    </xf>
    <xf numFmtId="38" fontId="8" fillId="0" borderId="1" xfId="1" applyFont="1" applyFill="1" applyBorder="1">
      <alignment vertical="center"/>
    </xf>
    <xf numFmtId="38" fontId="0" fillId="0" borderId="0" xfId="1" applyFont="1" applyFill="1">
      <alignment vertical="center"/>
    </xf>
    <xf numFmtId="176" fontId="6" fillId="0" borderId="0" xfId="0" applyNumberFormat="1" applyFont="1" applyAlignment="1">
      <alignment horizontal="center" vertical="center"/>
    </xf>
    <xf numFmtId="38" fontId="5" fillId="2" borderId="1" xfId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38" fontId="6" fillId="0" borderId="0" xfId="1" applyFont="1" applyFill="1" applyBorder="1">
      <alignment vertical="center"/>
    </xf>
    <xf numFmtId="38" fontId="8" fillId="3" borderId="1" xfId="1" applyFont="1" applyFill="1" applyBorder="1">
      <alignment vertical="center"/>
    </xf>
    <xf numFmtId="0" fontId="6" fillId="0" borderId="3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6" fillId="0" borderId="3" xfId="1" applyFont="1" applyFill="1" applyBorder="1">
      <alignment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workbookViewId="0">
      <selection activeCell="B11" sqref="B11"/>
    </sheetView>
  </sheetViews>
  <sheetFormatPr defaultRowHeight="18.75"/>
  <cols>
    <col min="1" max="1" width="31.375" bestFit="1" customWidth="1"/>
    <col min="2" max="2" width="9.5" style="1" bestFit="1" customWidth="1"/>
    <col min="3" max="3" width="17.25" bestFit="1" customWidth="1"/>
  </cols>
  <sheetData>
    <row r="1" spans="1:3">
      <c r="A1" t="s">
        <v>0</v>
      </c>
      <c r="B1" s="1">
        <v>10000</v>
      </c>
    </row>
    <row r="2" spans="1:3">
      <c r="A2" t="s">
        <v>1</v>
      </c>
      <c r="B2" s="1">
        <v>30000</v>
      </c>
    </row>
    <row r="3" spans="1:3">
      <c r="A3" t="s">
        <v>2</v>
      </c>
      <c r="B3" s="1">
        <v>400000</v>
      </c>
    </row>
    <row r="4" spans="1:3">
      <c r="A4" t="s">
        <v>3</v>
      </c>
      <c r="B4" s="1">
        <v>1500000</v>
      </c>
    </row>
    <row r="5" spans="1:3">
      <c r="A5" t="s">
        <v>4</v>
      </c>
      <c r="B5" s="1">
        <f>3000000-SUM(B1:B4)</f>
        <v>1060000</v>
      </c>
    </row>
    <row r="7" spans="1:3">
      <c r="A7" t="s">
        <v>5</v>
      </c>
      <c r="B7" s="1">
        <v>3000000</v>
      </c>
    </row>
    <row r="8" spans="1:3">
      <c r="A8" t="s">
        <v>6</v>
      </c>
      <c r="B8" s="1">
        <f>B7/2</f>
        <v>1500000</v>
      </c>
      <c r="C8" t="s">
        <v>9</v>
      </c>
    </row>
    <row r="9" spans="1:3">
      <c r="A9" t="s">
        <v>7</v>
      </c>
      <c r="B9" s="1">
        <f>SUM(B1:B4)</f>
        <v>1940000</v>
      </c>
      <c r="C9" t="s">
        <v>10</v>
      </c>
    </row>
    <row r="10" spans="1:3">
      <c r="A10" t="s">
        <v>8</v>
      </c>
      <c r="B10" s="1">
        <f>B7-B9</f>
        <v>1060000</v>
      </c>
      <c r="C10" t="s">
        <v>11</v>
      </c>
    </row>
    <row r="11" spans="1:3">
      <c r="A11" s="2" t="s">
        <v>12</v>
      </c>
      <c r="B11" s="3">
        <f>B9+B10</f>
        <v>3000000</v>
      </c>
    </row>
    <row r="14" spans="1:3">
      <c r="A14" t="s">
        <v>0</v>
      </c>
      <c r="B14" s="1">
        <v>10000</v>
      </c>
    </row>
    <row r="15" spans="1:3">
      <c r="A15" t="s">
        <v>1</v>
      </c>
      <c r="B15" s="1">
        <v>30000</v>
      </c>
    </row>
    <row r="16" spans="1:3">
      <c r="A16" t="s">
        <v>2</v>
      </c>
      <c r="B16" s="1">
        <v>400000</v>
      </c>
    </row>
    <row r="17" spans="1:3">
      <c r="A17" t="s">
        <v>3</v>
      </c>
      <c r="B17" s="1">
        <v>0</v>
      </c>
    </row>
    <row r="18" spans="1:3">
      <c r="A18" t="s">
        <v>4</v>
      </c>
      <c r="B18" s="1">
        <f>3000000-SUM(B14:B17)</f>
        <v>2560000</v>
      </c>
    </row>
    <row r="20" spans="1:3">
      <c r="A20" t="s">
        <v>5</v>
      </c>
      <c r="B20" s="1">
        <v>3000000</v>
      </c>
    </row>
    <row r="21" spans="1:3">
      <c r="A21" t="s">
        <v>6</v>
      </c>
      <c r="B21" s="1">
        <f>B20/2</f>
        <v>1500000</v>
      </c>
      <c r="C21" t="s">
        <v>9</v>
      </c>
    </row>
    <row r="22" spans="1:3">
      <c r="A22" t="s">
        <v>7</v>
      </c>
      <c r="B22" s="1">
        <f>SUM(B14:B17)</f>
        <v>440000</v>
      </c>
      <c r="C22" t="s">
        <v>10</v>
      </c>
    </row>
    <row r="23" spans="1:3">
      <c r="A23" t="s">
        <v>8</v>
      </c>
      <c r="B23" s="1">
        <f>B20-B22</f>
        <v>2560000</v>
      </c>
      <c r="C23" t="s">
        <v>13</v>
      </c>
    </row>
    <row r="24" spans="1:3">
      <c r="A24" t="s">
        <v>14</v>
      </c>
      <c r="B24" s="1">
        <f>B22</f>
        <v>440000</v>
      </c>
      <c r="C24" t="str">
        <f>C22</f>
        <v>上限２</v>
      </c>
    </row>
    <row r="25" spans="1:3">
      <c r="A25" s="2" t="s">
        <v>12</v>
      </c>
      <c r="B25" s="3">
        <f>B22+B24</f>
        <v>880000</v>
      </c>
    </row>
  </sheetData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F52"/>
  <sheetViews>
    <sheetView tabSelected="1" zoomScaleNormal="100" zoomScaleSheetLayoutView="100" workbookViewId="0">
      <selection activeCell="I15" sqref="I15"/>
    </sheetView>
  </sheetViews>
  <sheetFormatPr defaultRowHeight="18.75"/>
  <cols>
    <col min="1" max="1" width="27.625" bestFit="1" customWidth="1"/>
    <col min="2" max="2" width="10.625" style="1" bestFit="1" customWidth="1"/>
    <col min="3" max="3" width="11.25" style="4" bestFit="1" customWidth="1"/>
    <col min="4" max="4" width="2.125" style="4" customWidth="1"/>
    <col min="5" max="5" width="15.375" bestFit="1" customWidth="1"/>
    <col min="6" max="6" width="17" customWidth="1"/>
  </cols>
  <sheetData>
    <row r="1" spans="1:6">
      <c r="A1" s="24" t="s">
        <v>36</v>
      </c>
      <c r="B1" s="24"/>
      <c r="C1" s="24"/>
      <c r="D1" s="24"/>
      <c r="E1" s="24"/>
      <c r="F1" s="24"/>
    </row>
    <row r="2" spans="1:6">
      <c r="A2" t="s">
        <v>18</v>
      </c>
    </row>
    <row r="3" spans="1:6">
      <c r="A3" s="9" t="s">
        <v>15</v>
      </c>
      <c r="B3" s="14" t="s">
        <v>30</v>
      </c>
      <c r="C3" s="9" t="s">
        <v>32</v>
      </c>
      <c r="D3" s="19"/>
      <c r="E3" s="9" t="s">
        <v>35</v>
      </c>
      <c r="F3" s="9" t="s">
        <v>34</v>
      </c>
    </row>
    <row r="4" spans="1:6">
      <c r="A4" s="5" t="s">
        <v>20</v>
      </c>
      <c r="B4" s="6">
        <v>59000</v>
      </c>
      <c r="C4" s="7" t="s">
        <v>16</v>
      </c>
      <c r="D4" s="20"/>
      <c r="E4" s="8">
        <f t="shared" ref="E4:E11" si="0">IF(C4="○",B4,0)</f>
        <v>59000</v>
      </c>
      <c r="F4" s="6">
        <f>E4</f>
        <v>59000</v>
      </c>
    </row>
    <row r="5" spans="1:6">
      <c r="A5" s="5" t="s">
        <v>27</v>
      </c>
      <c r="B5" s="6">
        <v>12500</v>
      </c>
      <c r="C5" s="7" t="s">
        <v>17</v>
      </c>
      <c r="D5" s="20"/>
      <c r="E5" s="8">
        <f t="shared" si="0"/>
        <v>0</v>
      </c>
      <c r="F5" s="6">
        <f>E5</f>
        <v>0</v>
      </c>
    </row>
    <row r="6" spans="1:6">
      <c r="A6" s="5" t="s">
        <v>21</v>
      </c>
      <c r="B6" s="10">
        <v>621500</v>
      </c>
      <c r="C6" s="7" t="s">
        <v>16</v>
      </c>
      <c r="D6" s="20"/>
      <c r="E6" s="8">
        <f t="shared" si="0"/>
        <v>621500</v>
      </c>
      <c r="F6" s="6">
        <f>E6</f>
        <v>621500</v>
      </c>
    </row>
    <row r="7" spans="1:6">
      <c r="A7" s="5" t="s">
        <v>22</v>
      </c>
      <c r="B7" s="10">
        <v>37200</v>
      </c>
      <c r="C7" s="7" t="s">
        <v>16</v>
      </c>
      <c r="D7" s="20"/>
      <c r="E7" s="8">
        <f t="shared" si="0"/>
        <v>37200</v>
      </c>
      <c r="F7" s="6">
        <f>E7</f>
        <v>37200</v>
      </c>
    </row>
    <row r="8" spans="1:6">
      <c r="A8" s="5" t="s">
        <v>23</v>
      </c>
      <c r="B8" s="10">
        <v>312300</v>
      </c>
      <c r="C8" s="7" t="s">
        <v>17</v>
      </c>
      <c r="D8" s="20"/>
      <c r="E8" s="8">
        <f t="shared" si="0"/>
        <v>0</v>
      </c>
      <c r="F8" s="6">
        <f>E8</f>
        <v>0</v>
      </c>
    </row>
    <row r="9" spans="1:6">
      <c r="A9" s="5" t="s">
        <v>24</v>
      </c>
      <c r="B9" s="10">
        <v>1067000</v>
      </c>
      <c r="C9" s="7" t="s">
        <v>16</v>
      </c>
      <c r="D9" s="20"/>
      <c r="E9" s="8">
        <f t="shared" si="0"/>
        <v>1067000</v>
      </c>
      <c r="F9" s="6">
        <f>IF(E12&gt;=3000000,1500000,ROUNDDOWN(E12/2,0))</f>
        <v>920125</v>
      </c>
    </row>
    <row r="10" spans="1:6">
      <c r="A10" s="5" t="s">
        <v>26</v>
      </c>
      <c r="B10" s="10">
        <v>500000</v>
      </c>
      <c r="C10" s="7" t="s">
        <v>17</v>
      </c>
      <c r="D10" s="20"/>
      <c r="E10" s="8">
        <f t="shared" si="0"/>
        <v>0</v>
      </c>
      <c r="F10" s="6">
        <f>E10</f>
        <v>0</v>
      </c>
    </row>
    <row r="11" spans="1:6">
      <c r="A11" s="5" t="s">
        <v>25</v>
      </c>
      <c r="B11" s="10">
        <v>55550</v>
      </c>
      <c r="C11" s="7" t="s">
        <v>16</v>
      </c>
      <c r="D11" s="20"/>
      <c r="E11" s="8">
        <f t="shared" si="0"/>
        <v>55550</v>
      </c>
      <c r="F11" s="6">
        <f>E11</f>
        <v>55550</v>
      </c>
    </row>
    <row r="12" spans="1:6">
      <c r="A12" s="7" t="s">
        <v>33</v>
      </c>
      <c r="B12" s="10">
        <f>SUM(B4:B11)</f>
        <v>2665050</v>
      </c>
      <c r="C12" s="22"/>
      <c r="D12" s="21"/>
      <c r="E12" s="17">
        <f>SUM(E4:E11)</f>
        <v>1840250</v>
      </c>
      <c r="F12" s="11">
        <f>SUM(F4:F11)</f>
        <v>1693375</v>
      </c>
    </row>
    <row r="13" spans="1:6" ht="19.5">
      <c r="A13" s="18" t="s">
        <v>31</v>
      </c>
      <c r="B13" s="23">
        <f>IF(F12&gt;=3000000,3000000,ROUNDDOWN(F12,-3))</f>
        <v>1693000</v>
      </c>
      <c r="C13" s="13"/>
      <c r="D13" s="13"/>
    </row>
    <row r="14" spans="1:6">
      <c r="B14" s="12"/>
    </row>
    <row r="15" spans="1:6">
      <c r="A15" t="s">
        <v>19</v>
      </c>
      <c r="B15" s="12"/>
    </row>
    <row r="16" spans="1:6">
      <c r="A16" s="9" t="s">
        <v>15</v>
      </c>
      <c r="B16" s="14" t="s">
        <v>30</v>
      </c>
      <c r="C16" s="9" t="s">
        <v>32</v>
      </c>
      <c r="D16" s="19"/>
      <c r="E16" s="9" t="s">
        <v>35</v>
      </c>
      <c r="F16" s="9" t="s">
        <v>34</v>
      </c>
    </row>
    <row r="17" spans="1:6" ht="18.75" customHeight="1">
      <c r="A17" s="5" t="s">
        <v>20</v>
      </c>
      <c r="B17" s="10">
        <v>59000</v>
      </c>
      <c r="C17" s="7" t="s">
        <v>16</v>
      </c>
      <c r="D17" s="20"/>
      <c r="E17" s="8">
        <f t="shared" ref="E17:E24" si="1">IF(C17="○",B17,0)</f>
        <v>59000</v>
      </c>
      <c r="F17" s="6">
        <f>E17</f>
        <v>59000</v>
      </c>
    </row>
    <row r="18" spans="1:6">
      <c r="A18" s="5" t="s">
        <v>27</v>
      </c>
      <c r="B18" s="10">
        <v>12500</v>
      </c>
      <c r="C18" s="7" t="s">
        <v>17</v>
      </c>
      <c r="D18" s="20"/>
      <c r="E18" s="8">
        <f t="shared" si="1"/>
        <v>0</v>
      </c>
      <c r="F18" s="6">
        <f>E18</f>
        <v>0</v>
      </c>
    </row>
    <row r="19" spans="1:6">
      <c r="A19" s="5" t="s">
        <v>21</v>
      </c>
      <c r="B19" s="10">
        <v>0</v>
      </c>
      <c r="C19" s="7" t="s">
        <v>16</v>
      </c>
      <c r="D19" s="20"/>
      <c r="E19" s="8">
        <f t="shared" si="1"/>
        <v>0</v>
      </c>
      <c r="F19" s="6">
        <f>E19</f>
        <v>0</v>
      </c>
    </row>
    <row r="20" spans="1:6">
      <c r="A20" s="5" t="s">
        <v>22</v>
      </c>
      <c r="B20" s="10">
        <v>37200</v>
      </c>
      <c r="C20" s="7" t="s">
        <v>16</v>
      </c>
      <c r="D20" s="20"/>
      <c r="E20" s="8">
        <f t="shared" si="1"/>
        <v>37200</v>
      </c>
      <c r="F20" s="6">
        <f>E20</f>
        <v>37200</v>
      </c>
    </row>
    <row r="21" spans="1:6">
      <c r="A21" s="5" t="s">
        <v>23</v>
      </c>
      <c r="B21" s="10">
        <v>312300</v>
      </c>
      <c r="C21" s="7" t="s">
        <v>17</v>
      </c>
      <c r="D21" s="20"/>
      <c r="E21" s="8">
        <f t="shared" si="1"/>
        <v>0</v>
      </c>
      <c r="F21" s="6">
        <f>E21</f>
        <v>0</v>
      </c>
    </row>
    <row r="22" spans="1:6">
      <c r="A22" s="5" t="s">
        <v>24</v>
      </c>
      <c r="B22" s="10">
        <v>1067000</v>
      </c>
      <c r="C22" s="7" t="s">
        <v>16</v>
      </c>
      <c r="D22" s="20"/>
      <c r="E22" s="8">
        <f t="shared" si="1"/>
        <v>1067000</v>
      </c>
      <c r="F22" s="6">
        <f>IF(E25&gt;=3000000,1500000,ROUNDDOWN(E25/2,0))</f>
        <v>609375</v>
      </c>
    </row>
    <row r="23" spans="1:6">
      <c r="A23" s="5" t="s">
        <v>26</v>
      </c>
      <c r="B23" s="10">
        <v>500000</v>
      </c>
      <c r="C23" s="7" t="s">
        <v>17</v>
      </c>
      <c r="D23" s="20"/>
      <c r="E23" s="8">
        <f t="shared" si="1"/>
        <v>0</v>
      </c>
      <c r="F23" s="6">
        <f>E23</f>
        <v>0</v>
      </c>
    </row>
    <row r="24" spans="1:6">
      <c r="A24" s="5" t="s">
        <v>25</v>
      </c>
      <c r="B24" s="10">
        <v>55550</v>
      </c>
      <c r="C24" s="7" t="s">
        <v>16</v>
      </c>
      <c r="D24" s="20"/>
      <c r="E24" s="8">
        <f t="shared" si="1"/>
        <v>55550</v>
      </c>
      <c r="F24" s="6">
        <f>E24</f>
        <v>55550</v>
      </c>
    </row>
    <row r="25" spans="1:6">
      <c r="A25" s="7"/>
      <c r="B25" s="10">
        <f>SUM(B17:B24)</f>
        <v>2043550</v>
      </c>
      <c r="C25" s="22"/>
      <c r="D25" s="21"/>
      <c r="E25" s="17">
        <f>SUM(E17:E24)</f>
        <v>1218750</v>
      </c>
      <c r="F25" s="11">
        <f>SUM(F17:F24)</f>
        <v>761125</v>
      </c>
    </row>
    <row r="26" spans="1:6" ht="19.5">
      <c r="A26" s="18" t="s">
        <v>31</v>
      </c>
      <c r="B26" s="23">
        <f>IF(F25&gt;=3000000,3000000,ROUNDDOWN(F25,-3))</f>
        <v>761000</v>
      </c>
      <c r="C26" s="13"/>
      <c r="D26" s="13"/>
    </row>
    <row r="27" spans="1:6" ht="19.5">
      <c r="A27" s="15"/>
      <c r="B27" s="16"/>
      <c r="C27" s="13"/>
      <c r="D27" s="13"/>
    </row>
    <row r="28" spans="1:6">
      <c r="A28" t="s">
        <v>28</v>
      </c>
    </row>
    <row r="29" spans="1:6">
      <c r="A29" s="9" t="s">
        <v>15</v>
      </c>
      <c r="B29" s="14" t="s">
        <v>30</v>
      </c>
      <c r="C29" s="9" t="s">
        <v>32</v>
      </c>
      <c r="D29" s="19"/>
      <c r="E29" s="9" t="s">
        <v>35</v>
      </c>
      <c r="F29" s="9" t="s">
        <v>34</v>
      </c>
    </row>
    <row r="30" spans="1:6">
      <c r="A30" s="5" t="s">
        <v>20</v>
      </c>
      <c r="B30" s="6">
        <v>250000</v>
      </c>
      <c r="C30" s="7" t="s">
        <v>16</v>
      </c>
      <c r="D30" s="20"/>
      <c r="E30" s="8">
        <f t="shared" ref="E30:E37" si="2">IF(C30="○",B30,0)</f>
        <v>250000</v>
      </c>
      <c r="F30" s="6">
        <f>E30</f>
        <v>250000</v>
      </c>
    </row>
    <row r="31" spans="1:6">
      <c r="A31" s="5" t="s">
        <v>27</v>
      </c>
      <c r="B31" s="6">
        <v>12500</v>
      </c>
      <c r="C31" s="7" t="s">
        <v>17</v>
      </c>
      <c r="D31" s="20"/>
      <c r="E31" s="8">
        <f t="shared" si="2"/>
        <v>0</v>
      </c>
      <c r="F31" s="6">
        <f>E31</f>
        <v>0</v>
      </c>
    </row>
    <row r="32" spans="1:6">
      <c r="A32" s="5" t="s">
        <v>21</v>
      </c>
      <c r="B32" s="10">
        <v>621500</v>
      </c>
      <c r="C32" s="7" t="s">
        <v>16</v>
      </c>
      <c r="D32" s="20"/>
      <c r="E32" s="8">
        <f t="shared" si="2"/>
        <v>621500</v>
      </c>
      <c r="F32" s="6">
        <f>E32</f>
        <v>621500</v>
      </c>
    </row>
    <row r="33" spans="1:6">
      <c r="A33" s="5" t="s">
        <v>22</v>
      </c>
      <c r="B33" s="10">
        <v>230000</v>
      </c>
      <c r="C33" s="7" t="s">
        <v>16</v>
      </c>
      <c r="D33" s="20"/>
      <c r="E33" s="8">
        <f t="shared" si="2"/>
        <v>230000</v>
      </c>
      <c r="F33" s="6">
        <f>E33</f>
        <v>230000</v>
      </c>
    </row>
    <row r="34" spans="1:6">
      <c r="A34" s="5" t="s">
        <v>23</v>
      </c>
      <c r="B34" s="10">
        <v>312300</v>
      </c>
      <c r="C34" s="7" t="s">
        <v>17</v>
      </c>
      <c r="D34" s="20"/>
      <c r="E34" s="8">
        <f t="shared" si="2"/>
        <v>0</v>
      </c>
      <c r="F34" s="6">
        <f>E34</f>
        <v>0</v>
      </c>
    </row>
    <row r="35" spans="1:6">
      <c r="A35" s="5" t="s">
        <v>24</v>
      </c>
      <c r="B35" s="10">
        <v>2750000</v>
      </c>
      <c r="C35" s="7" t="s">
        <v>16</v>
      </c>
      <c r="D35" s="20"/>
      <c r="E35" s="8">
        <f t="shared" si="2"/>
        <v>2750000</v>
      </c>
      <c r="F35" s="6">
        <f>IF(E38&gt;=3000000,1500000,ROUNDDOWN(E38/2,0))</f>
        <v>1500000</v>
      </c>
    </row>
    <row r="36" spans="1:6">
      <c r="A36" s="5" t="s">
        <v>26</v>
      </c>
      <c r="B36" s="10">
        <v>500000</v>
      </c>
      <c r="C36" s="7" t="s">
        <v>17</v>
      </c>
      <c r="D36" s="20"/>
      <c r="E36" s="8">
        <f t="shared" si="2"/>
        <v>0</v>
      </c>
      <c r="F36" s="6">
        <f>E36</f>
        <v>0</v>
      </c>
    </row>
    <row r="37" spans="1:6">
      <c r="A37" s="5" t="s">
        <v>25</v>
      </c>
      <c r="B37" s="10">
        <v>330000</v>
      </c>
      <c r="C37" s="7" t="s">
        <v>16</v>
      </c>
      <c r="D37" s="20"/>
      <c r="E37" s="8">
        <f t="shared" si="2"/>
        <v>330000</v>
      </c>
      <c r="F37" s="6">
        <f>E37</f>
        <v>330000</v>
      </c>
    </row>
    <row r="38" spans="1:6">
      <c r="A38" s="7"/>
      <c r="B38" s="10">
        <f>SUM(B30:B37)</f>
        <v>5006300</v>
      </c>
      <c r="C38" s="22"/>
      <c r="D38" s="21"/>
      <c r="E38" s="17">
        <f>SUM(E30:E37)</f>
        <v>4181500</v>
      </c>
      <c r="F38" s="11">
        <f>SUM(F30:F37)</f>
        <v>2931500</v>
      </c>
    </row>
    <row r="39" spans="1:6" ht="19.5">
      <c r="A39" s="18" t="s">
        <v>31</v>
      </c>
      <c r="B39" s="23">
        <f>IF(F38&gt;=3000000,3000000,ROUNDDOWN(F38,-3))</f>
        <v>2931000</v>
      </c>
      <c r="C39" s="13"/>
      <c r="D39" s="13"/>
    </row>
    <row r="40" spans="1:6">
      <c r="B40" s="12"/>
    </row>
    <row r="41" spans="1:6">
      <c r="A41" t="s">
        <v>29</v>
      </c>
      <c r="B41" s="12"/>
    </row>
    <row r="42" spans="1:6">
      <c r="A42" s="9" t="s">
        <v>15</v>
      </c>
      <c r="B42" s="14" t="s">
        <v>30</v>
      </c>
      <c r="C42" s="9" t="s">
        <v>32</v>
      </c>
      <c r="D42" s="19"/>
      <c r="E42" s="9" t="s">
        <v>35</v>
      </c>
      <c r="F42" s="9" t="s">
        <v>34</v>
      </c>
    </row>
    <row r="43" spans="1:6">
      <c r="A43" s="5" t="s">
        <v>20</v>
      </c>
      <c r="B43" s="6">
        <v>500000</v>
      </c>
      <c r="C43" s="7" t="s">
        <v>16</v>
      </c>
      <c r="D43" s="20"/>
      <c r="E43" s="8">
        <f t="shared" ref="E43:E50" si="3">IF(C43="○",B43,0)</f>
        <v>500000</v>
      </c>
      <c r="F43" s="6">
        <f>E43</f>
        <v>500000</v>
      </c>
    </row>
    <row r="44" spans="1:6">
      <c r="A44" s="5" t="s">
        <v>27</v>
      </c>
      <c r="B44" s="6">
        <v>12500</v>
      </c>
      <c r="C44" s="7" t="s">
        <v>17</v>
      </c>
      <c r="D44" s="20"/>
      <c r="E44" s="8">
        <f t="shared" si="3"/>
        <v>0</v>
      </c>
      <c r="F44" s="6">
        <f>E44</f>
        <v>0</v>
      </c>
    </row>
    <row r="45" spans="1:6">
      <c r="A45" s="5" t="s">
        <v>21</v>
      </c>
      <c r="B45" s="10">
        <v>621500</v>
      </c>
      <c r="C45" s="7" t="s">
        <v>16</v>
      </c>
      <c r="D45" s="20"/>
      <c r="E45" s="8">
        <f t="shared" si="3"/>
        <v>621500</v>
      </c>
      <c r="F45" s="6">
        <f>E45</f>
        <v>621500</v>
      </c>
    </row>
    <row r="46" spans="1:6">
      <c r="A46" s="5" t="s">
        <v>22</v>
      </c>
      <c r="B46" s="10">
        <v>230000</v>
      </c>
      <c r="C46" s="7" t="s">
        <v>16</v>
      </c>
      <c r="D46" s="20"/>
      <c r="E46" s="8">
        <f t="shared" si="3"/>
        <v>230000</v>
      </c>
      <c r="F46" s="6">
        <f>E46</f>
        <v>230000</v>
      </c>
    </row>
    <row r="47" spans="1:6">
      <c r="A47" s="5" t="s">
        <v>23</v>
      </c>
      <c r="B47" s="10">
        <v>312300</v>
      </c>
      <c r="C47" s="7" t="s">
        <v>17</v>
      </c>
      <c r="D47" s="20"/>
      <c r="E47" s="8">
        <f t="shared" si="3"/>
        <v>0</v>
      </c>
      <c r="F47" s="6">
        <f>E47</f>
        <v>0</v>
      </c>
    </row>
    <row r="48" spans="1:6">
      <c r="A48" s="5" t="s">
        <v>24</v>
      </c>
      <c r="B48" s="10">
        <v>2750000</v>
      </c>
      <c r="C48" s="7" t="s">
        <v>16</v>
      </c>
      <c r="D48" s="20"/>
      <c r="E48" s="8">
        <f t="shared" si="3"/>
        <v>2750000</v>
      </c>
      <c r="F48" s="6">
        <f>IF(E51&gt;=3000000,1500000,ROUNDDOWN(E51/2,0))</f>
        <v>1500000</v>
      </c>
    </row>
    <row r="49" spans="1:6">
      <c r="A49" s="5" t="s">
        <v>26</v>
      </c>
      <c r="B49" s="10">
        <v>500000</v>
      </c>
      <c r="C49" s="7" t="s">
        <v>17</v>
      </c>
      <c r="D49" s="20"/>
      <c r="E49" s="8">
        <f t="shared" si="3"/>
        <v>0</v>
      </c>
      <c r="F49" s="6">
        <f>E49</f>
        <v>0</v>
      </c>
    </row>
    <row r="50" spans="1:6">
      <c r="A50" s="5" t="s">
        <v>25</v>
      </c>
      <c r="B50" s="10">
        <v>330000</v>
      </c>
      <c r="C50" s="7" t="s">
        <v>16</v>
      </c>
      <c r="D50" s="20"/>
      <c r="E50" s="8">
        <f t="shared" si="3"/>
        <v>330000</v>
      </c>
      <c r="F50" s="6">
        <f>E50</f>
        <v>330000</v>
      </c>
    </row>
    <row r="51" spans="1:6">
      <c r="A51" s="7"/>
      <c r="B51" s="10">
        <f>SUM(B43:B50)</f>
        <v>5256300</v>
      </c>
      <c r="C51" s="22"/>
      <c r="D51" s="21"/>
      <c r="E51" s="17">
        <f>SUM(E43:E50)</f>
        <v>4431500</v>
      </c>
      <c r="F51" s="11">
        <f>SUM(F43:F50)</f>
        <v>3181500</v>
      </c>
    </row>
    <row r="52" spans="1:6" ht="19.5">
      <c r="A52" s="18" t="s">
        <v>31</v>
      </c>
      <c r="B52" s="23">
        <f>IF(F51&gt;=3000000,3000000,ROUNDDOWN(F51,-3))</f>
        <v>3000000</v>
      </c>
      <c r="C52" s="13"/>
      <c r="D52" s="13"/>
    </row>
  </sheetData>
  <mergeCells count="1">
    <mergeCell ref="A1:F1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交付金試算表</vt:lpstr>
      <vt:lpstr>交付金試算表!Print_Area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熊谷市役所</dc:creator>
  <cp:lastModifiedBy>秋間 香</cp:lastModifiedBy>
  <cp:lastPrinted>2025-12-17T06:09:50Z</cp:lastPrinted>
  <dcterms:created xsi:type="dcterms:W3CDTF">2025-06-24T01:10:24Z</dcterms:created>
  <dcterms:modified xsi:type="dcterms:W3CDTF">2025-12-17T06:23:32Z</dcterms:modified>
</cp:coreProperties>
</file>